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nu\Documents\GCA_PTO\"/>
    </mc:Choice>
  </mc:AlternateContent>
  <xr:revisionPtr revIDLastSave="0" documentId="8_{0007FF07-4B57-4A9F-9734-B872B1F1266D}" xr6:coauthVersionLast="47" xr6:coauthVersionMax="47" xr10:uidLastSave="{00000000-0000-0000-0000-000000000000}"/>
  <bookViews>
    <workbookView xWindow="-120" yWindow="-120" windowWidth="29040" windowHeight="15840" xr2:uid="{88D3D7EA-9D9C-49E0-BECD-43676B966961}"/>
  </bookViews>
  <sheets>
    <sheet name="September_2021_summary" sheetId="2" r:id="rId1"/>
    <sheet name="YTD Summary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2" l="1"/>
  <c r="F51" i="2"/>
  <c r="F50" i="2"/>
  <c r="G47" i="2"/>
  <c r="F55" i="2" s="1"/>
  <c r="G46" i="2"/>
  <c r="F52" i="2" s="1"/>
  <c r="G44" i="2"/>
  <c r="G30" i="2"/>
  <c r="E55" i="2" s="1"/>
  <c r="G55" i="2" s="1"/>
  <c r="G28" i="2"/>
  <c r="E53" i="2" s="1"/>
  <c r="G53" i="2" s="1"/>
  <c r="G27" i="2"/>
  <c r="E52" i="2" s="1"/>
  <c r="G52" i="2" s="1"/>
  <c r="G26" i="2"/>
  <c r="E51" i="2" s="1"/>
  <c r="G51" i="2" s="1"/>
  <c r="G25" i="2"/>
  <c r="E50" i="2" s="1"/>
  <c r="G50" i="2" s="1"/>
  <c r="P37" i="1"/>
  <c r="O37" i="1"/>
  <c r="M37" i="1"/>
  <c r="L37" i="1"/>
  <c r="K37" i="1"/>
  <c r="J37" i="1"/>
  <c r="I37" i="1"/>
  <c r="H37" i="1"/>
  <c r="G37" i="1"/>
  <c r="F37" i="1"/>
  <c r="E37" i="1"/>
  <c r="D37" i="1"/>
  <c r="C37" i="1"/>
  <c r="B37" i="1"/>
  <c r="P36" i="1"/>
  <c r="O36" i="1"/>
  <c r="M36" i="1"/>
  <c r="L36" i="1"/>
  <c r="K36" i="1"/>
  <c r="J36" i="1"/>
  <c r="I36" i="1"/>
  <c r="H36" i="1"/>
  <c r="G36" i="1"/>
  <c r="F36" i="1"/>
  <c r="E36" i="1"/>
  <c r="D36" i="1"/>
  <c r="C36" i="1"/>
  <c r="B36" i="1"/>
  <c r="R34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R31" i="1" s="1"/>
  <c r="B31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</calcChain>
</file>

<file path=xl/sharedStrings.xml><?xml version="1.0" encoding="utf-8"?>
<sst xmlns="http://schemas.openxmlformats.org/spreadsheetml/2006/main" count="187" uniqueCount="109">
  <si>
    <t>PTO Checking Account by Category</t>
  </si>
  <si>
    <t>2021-2022 Summary</t>
  </si>
  <si>
    <t>Date</t>
  </si>
  <si>
    <t>Total_PTO</t>
  </si>
  <si>
    <t>PTO_General</t>
  </si>
  <si>
    <t>Music</t>
  </si>
  <si>
    <t>Athletics</t>
  </si>
  <si>
    <t>Track</t>
  </si>
  <si>
    <t>JHS_Baseball</t>
  </si>
  <si>
    <t>Boys_ JHS_Soccer</t>
  </si>
  <si>
    <t>Boys_HS_Basketball</t>
  </si>
  <si>
    <t>Girls_JHS_Soccer</t>
  </si>
  <si>
    <t>Girls HS_Basketball</t>
  </si>
  <si>
    <t>Girls_HS_Soccer</t>
  </si>
  <si>
    <t>Girls_HS_Volleyball</t>
  </si>
  <si>
    <t>Girls_JHS_Volleyball</t>
  </si>
  <si>
    <t>Girls_HS_Softball</t>
  </si>
  <si>
    <t>HS_Golf</t>
  </si>
  <si>
    <t>Incoming from 2020-21</t>
  </si>
  <si>
    <t>JUL_2021_in</t>
  </si>
  <si>
    <t>JUL_2021_out</t>
  </si>
  <si>
    <t>AUG_2021_in</t>
  </si>
  <si>
    <t>AUG_2021_out</t>
  </si>
  <si>
    <t>SEP_2021_in</t>
  </si>
  <si>
    <t>SEP_2021_out</t>
  </si>
  <si>
    <t>OCT_2021_in</t>
  </si>
  <si>
    <t>OCT_2021_out</t>
  </si>
  <si>
    <t>NOV_2021_in</t>
  </si>
  <si>
    <t>NOV_2021_out</t>
  </si>
  <si>
    <t>DEC_2021_in</t>
  </si>
  <si>
    <t>DEC_2021_out</t>
  </si>
  <si>
    <t>JAN_2022_in</t>
  </si>
  <si>
    <t>JAN_2022_out</t>
  </si>
  <si>
    <t>FEB_2022_in</t>
  </si>
  <si>
    <t>FEB_2022_out</t>
  </si>
  <si>
    <t>MAR_2022_in</t>
  </si>
  <si>
    <t>MAR_2022_out</t>
  </si>
  <si>
    <t>APR_2022_in</t>
  </si>
  <si>
    <t>APR_2022_out</t>
  </si>
  <si>
    <t>MAY_2022_in</t>
  </si>
  <si>
    <t>MAY_2022_out</t>
  </si>
  <si>
    <t>JUN_2022_in</t>
  </si>
  <si>
    <t>JUN_2022_out</t>
  </si>
  <si>
    <t>YTD_2021-22_Year</t>
  </si>
  <si>
    <t>End of Year Balances</t>
  </si>
  <si>
    <t>2021-2022 Income</t>
  </si>
  <si>
    <t>2021-2022 Expenses</t>
  </si>
  <si>
    <t>GCA PTO MidFirst Checking</t>
  </si>
  <si>
    <t>9/1/21 Starting Balance: $35,968.41</t>
  </si>
  <si>
    <t>9/30/21 Ending Balance: $37,761.32</t>
  </si>
  <si>
    <t>Month:</t>
  </si>
  <si>
    <t>September</t>
  </si>
  <si>
    <t>Income</t>
  </si>
  <si>
    <t>Month</t>
  </si>
  <si>
    <t>&lt;Date&gt;</t>
  </si>
  <si>
    <t>&lt;CheckNum&gt;</t>
  </si>
  <si>
    <t>&lt;Description&gt;</t>
  </si>
  <si>
    <t>&lt;Withdrawal&gt;</t>
  </si>
  <si>
    <t>&lt;Deposit Amount&gt;</t>
  </si>
  <si>
    <t>Comments</t>
  </si>
  <si>
    <t>Category</t>
  </si>
  <si>
    <t>SEP_2021</t>
  </si>
  <si>
    <t>ACH DEPOSIT</t>
  </si>
  <si>
    <t>UKOGF FOUNDATION Payments 210824 6CJEG65Z8F</t>
  </si>
  <si>
    <t>General PTO</t>
  </si>
  <si>
    <t>DEPOSIT</t>
  </si>
  <si>
    <t>Instrument rentals + t-shirt $ deposit</t>
  </si>
  <si>
    <t>CLICK2VOLUNTEER AUGEOM 210903</t>
  </si>
  <si>
    <t>Teacher Appreciation Deposit</t>
  </si>
  <si>
    <t>Music Deposit - misc (checks $300, cash $254)</t>
  </si>
  <si>
    <t>Golf Deposit</t>
  </si>
  <si>
    <t>HS Golf</t>
  </si>
  <si>
    <t>Band Retreat Donation</t>
  </si>
  <si>
    <t>Dress Down Day Fundraiser - Pass-thru for charitable donations (2 separate)</t>
  </si>
  <si>
    <t>GCA PTO member monies collected</t>
  </si>
  <si>
    <t>Fry's Food Rewards Check # 500647029</t>
  </si>
  <si>
    <t>GCA Jr High Volleyball Concessions</t>
  </si>
  <si>
    <t>Girls Jr High Volleyball</t>
  </si>
  <si>
    <t>Music T-shirts - monies collected</t>
  </si>
  <si>
    <t>Orchestra Instrument Rental (cash $100, checks $300)</t>
  </si>
  <si>
    <t>PTO Donation from Ryutaro Sakai</t>
  </si>
  <si>
    <t>GCA Athletics - Senior Banner monies collected</t>
  </si>
  <si>
    <t xml:space="preserve"> </t>
  </si>
  <si>
    <t>Total Income</t>
  </si>
  <si>
    <t>General PTO_Income</t>
  </si>
  <si>
    <t>Music_Income</t>
  </si>
  <si>
    <t>Girl's JH Volleyball_Income</t>
  </si>
  <si>
    <t>HS Golf Deposit</t>
  </si>
  <si>
    <t>Athletics Income</t>
  </si>
  <si>
    <t>Expenses:</t>
  </si>
  <si>
    <t>CHECK</t>
  </si>
  <si>
    <t>Billy Berue - music accompanist for fall band retreat</t>
  </si>
  <si>
    <t>Joshua Gottry - music accompanist for fall band retreat</t>
  </si>
  <si>
    <t>Michele Kalo - music books and pizza for fall retreat reimbursement</t>
  </si>
  <si>
    <t>Adam Roberts - music accompanist for fall band retreat</t>
  </si>
  <si>
    <t>BSN Sports - Athletics purchase #7569428</t>
  </si>
  <si>
    <t>Brad Seagraves - music accompanist for fall band retreat</t>
  </si>
  <si>
    <t>Formal Fashions, Inc - Music formal wear payment</t>
  </si>
  <si>
    <t>Ten Cow Company - Music shirts 2021</t>
  </si>
  <si>
    <t>Mike Nye Instrument Repair; Invoice 72512; tenor sax repair</t>
  </si>
  <si>
    <t>Tiffany Pan - accompanist payment</t>
  </si>
  <si>
    <t>Total Expenses</t>
  </si>
  <si>
    <t>General_PTO_Expenses</t>
  </si>
  <si>
    <t>Music_Expenses</t>
  </si>
  <si>
    <t>Summary</t>
  </si>
  <si>
    <t>Expenses</t>
  </si>
  <si>
    <t>Net</t>
  </si>
  <si>
    <t>Total PTO</t>
  </si>
  <si>
    <t>Girl's JH Volleyball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</si>
</sst>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0" xfId="0" applyFont="1"/>
    <xf numFmtId="0" fontId="5" fillId="0" borderId="0" xfId="0" applyFont="1"/>
    <xf numFmtId="0" fontId="3" fillId="2" borderId="1" xfId="0" applyFont="1" applyFill="1" applyBorder="1"/>
    <xf numFmtId="0" fontId="1" fillId="3" borderId="0" xfId="0" applyFont="1" applyFill="1"/>
    <xf numFmtId="0" fontId="6" fillId="0" borderId="1" xfId="0" applyFont="1" applyBorder="1"/>
    <xf numFmtId="8" fontId="6" fillId="0" borderId="1" xfId="0" applyNumberFormat="1" applyFont="1" applyBorder="1"/>
    <xf numFmtId="8" fontId="0" fillId="0" borderId="1" xfId="0" applyNumberFormat="1" applyBorder="1"/>
    <xf numFmtId="8" fontId="0" fillId="0" borderId="0" xfId="0" applyNumberFormat="1"/>
    <xf numFmtId="8" fontId="6" fillId="4" borderId="0" xfId="0" applyNumberFormat="1" applyFont="1" applyFill="1"/>
    <xf numFmtId="8" fontId="6" fillId="0" borderId="0" xfId="0" applyNumberFormat="1" applyFont="1"/>
    <xf numFmtId="0" fontId="6" fillId="0" borderId="0" xfId="0" applyFont="1"/>
    <xf numFmtId="8" fontId="0" fillId="0" borderId="1" xfId="0" applyNumberFormat="1" applyBorder="1" applyAlignment="1">
      <alignment horizontal="center"/>
    </xf>
    <xf numFmtId="8" fontId="7" fillId="0" borderId="1" xfId="0" applyNumberFormat="1" applyFont="1" applyBorder="1"/>
    <xf numFmtId="0" fontId="0" fillId="0" borderId="1" xfId="0" applyBorder="1"/>
    <xf numFmtId="14" fontId="0" fillId="0" borderId="1" xfId="0" applyNumberFormat="1" applyBorder="1"/>
    <xf numFmtId="0" fontId="3" fillId="0" borderId="0" xfId="0" applyFont="1"/>
    <xf numFmtId="0" fontId="8" fillId="0" borderId="0" xfId="0" applyFont="1"/>
    <xf numFmtId="0" fontId="9" fillId="0" borderId="0" xfId="0" applyFont="1"/>
    <xf numFmtId="0" fontId="1" fillId="3" borderId="1" xfId="0" applyFont="1" applyFill="1" applyBorder="1"/>
    <xf numFmtId="0" fontId="0" fillId="0" borderId="1" xfId="0" applyBorder="1" applyAlignment="1">
      <alignment vertical="top"/>
    </xf>
    <xf numFmtId="164" fontId="0" fillId="0" borderId="1" xfId="0" applyNumberFormat="1" applyBorder="1"/>
    <xf numFmtId="0" fontId="0" fillId="0" borderId="2" xfId="0" applyBorder="1" applyAlignment="1">
      <alignment vertical="top"/>
    </xf>
    <xf numFmtId="0" fontId="0" fillId="0" borderId="3" xfId="0" applyBorder="1"/>
    <xf numFmtId="14" fontId="0" fillId="0" borderId="0" xfId="0" applyNumberFormat="1"/>
    <xf numFmtId="0" fontId="0" fillId="0" borderId="2" xfId="0" applyBorder="1"/>
    <xf numFmtId="0" fontId="0" fillId="0" borderId="0" xfId="0" applyAlignment="1">
      <alignment vertical="top"/>
    </xf>
    <xf numFmtId="164" fontId="0" fillId="0" borderId="0" xfId="0" applyNumberFormat="1"/>
    <xf numFmtId="0" fontId="1" fillId="5" borderId="1" xfId="0" applyFont="1" applyFill="1" applyBorder="1"/>
    <xf numFmtId="164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53C28-DC12-4CAE-BBF8-A4C93C3D34A2}">
  <dimension ref="A1:I55"/>
  <sheetViews>
    <sheetView tabSelected="1" workbookViewId="0">
      <selection activeCell="M6" sqref="M6"/>
    </sheetView>
  </sheetViews>
  <sheetFormatPr defaultRowHeight="15" x14ac:dyDescent="0.25"/>
  <cols>
    <col min="2" max="2" width="13.28515625" customWidth="1"/>
    <col min="4" max="4" width="17.5703125" bestFit="1" customWidth="1"/>
    <col min="5" max="5" width="11.5703125" customWidth="1"/>
    <col min="6" max="6" width="25.28515625" bestFit="1" customWidth="1"/>
    <col min="7" max="7" width="63.28515625" customWidth="1"/>
    <col min="8" max="8" width="21" bestFit="1" customWidth="1"/>
    <col min="9" max="9" width="1.42578125" customWidth="1"/>
  </cols>
  <sheetData>
    <row r="1" spans="1:8" ht="23.25" x14ac:dyDescent="0.35">
      <c r="A1" s="17" t="s">
        <v>47</v>
      </c>
    </row>
    <row r="2" spans="1:8" ht="23.25" x14ac:dyDescent="0.35">
      <c r="A2" s="1" t="s">
        <v>48</v>
      </c>
    </row>
    <row r="3" spans="1:8" ht="23.25" x14ac:dyDescent="0.35">
      <c r="A3" s="1" t="s">
        <v>49</v>
      </c>
    </row>
    <row r="5" spans="1:8" x14ac:dyDescent="0.25">
      <c r="A5" t="s">
        <v>50</v>
      </c>
      <c r="B5" t="s">
        <v>51</v>
      </c>
      <c r="C5">
        <v>2021</v>
      </c>
    </row>
    <row r="7" spans="1:8" x14ac:dyDescent="0.25">
      <c r="A7" s="18" t="s">
        <v>52</v>
      </c>
    </row>
    <row r="8" spans="1:8" x14ac:dyDescent="0.25">
      <c r="A8" s="19" t="s">
        <v>53</v>
      </c>
      <c r="B8" s="19" t="s">
        <v>54</v>
      </c>
      <c r="C8" s="19" t="s">
        <v>55</v>
      </c>
      <c r="D8" s="19" t="s">
        <v>56</v>
      </c>
      <c r="E8" s="19" t="s">
        <v>57</v>
      </c>
      <c r="F8" s="19" t="s">
        <v>58</v>
      </c>
      <c r="G8" s="19" t="s">
        <v>59</v>
      </c>
      <c r="H8" s="19" t="s">
        <v>60</v>
      </c>
    </row>
    <row r="9" spans="1:8" x14ac:dyDescent="0.25">
      <c r="A9" s="20" t="s">
        <v>61</v>
      </c>
      <c r="B9" s="15">
        <v>44440</v>
      </c>
      <c r="C9" s="14"/>
      <c r="D9" s="14" t="s">
        <v>62</v>
      </c>
      <c r="E9" s="21"/>
      <c r="F9" s="21">
        <v>1.64</v>
      </c>
      <c r="G9" s="14" t="s">
        <v>63</v>
      </c>
      <c r="H9" s="14" t="s">
        <v>64</v>
      </c>
    </row>
    <row r="10" spans="1:8" x14ac:dyDescent="0.25">
      <c r="A10" s="20" t="s">
        <v>61</v>
      </c>
      <c r="B10" s="15">
        <v>44440</v>
      </c>
      <c r="C10" s="14"/>
      <c r="D10" s="14" t="s">
        <v>65</v>
      </c>
      <c r="E10" s="21"/>
      <c r="F10" s="21">
        <v>985</v>
      </c>
      <c r="G10" s="14" t="s">
        <v>66</v>
      </c>
      <c r="H10" s="14" t="s">
        <v>5</v>
      </c>
    </row>
    <row r="11" spans="1:8" x14ac:dyDescent="0.25">
      <c r="A11" s="20" t="s">
        <v>61</v>
      </c>
      <c r="B11" s="15">
        <v>44442</v>
      </c>
      <c r="C11" s="14"/>
      <c r="D11" s="14" t="s">
        <v>62</v>
      </c>
      <c r="E11" s="21"/>
      <c r="F11" s="21">
        <v>115</v>
      </c>
      <c r="G11" s="14" t="s">
        <v>67</v>
      </c>
      <c r="H11" s="14" t="s">
        <v>64</v>
      </c>
    </row>
    <row r="12" spans="1:8" x14ac:dyDescent="0.25">
      <c r="A12" s="22" t="s">
        <v>61</v>
      </c>
      <c r="B12" s="15">
        <v>44452</v>
      </c>
      <c r="C12" s="14"/>
      <c r="D12" s="14" t="s">
        <v>65</v>
      </c>
      <c r="E12" s="14"/>
      <c r="F12" s="21">
        <v>230</v>
      </c>
      <c r="G12" s="14" t="s">
        <v>68</v>
      </c>
      <c r="H12" s="14" t="s">
        <v>64</v>
      </c>
    </row>
    <row r="13" spans="1:8" x14ac:dyDescent="0.25">
      <c r="A13" s="22" t="s">
        <v>61</v>
      </c>
      <c r="B13" s="15">
        <v>44452</v>
      </c>
      <c r="C13" s="14"/>
      <c r="D13" s="14" t="s">
        <v>65</v>
      </c>
      <c r="E13" s="14"/>
      <c r="F13" s="21">
        <v>554</v>
      </c>
      <c r="G13" s="14" t="s">
        <v>69</v>
      </c>
      <c r="H13" s="14" t="s">
        <v>5</v>
      </c>
    </row>
    <row r="14" spans="1:8" x14ac:dyDescent="0.25">
      <c r="A14" s="22" t="s">
        <v>61</v>
      </c>
      <c r="B14" s="15">
        <v>44452</v>
      </c>
      <c r="C14" s="14"/>
      <c r="D14" s="14" t="s">
        <v>65</v>
      </c>
      <c r="E14" s="14"/>
      <c r="F14" s="21">
        <v>1000</v>
      </c>
      <c r="G14" s="14" t="s">
        <v>70</v>
      </c>
      <c r="H14" s="14" t="s">
        <v>71</v>
      </c>
    </row>
    <row r="15" spans="1:8" x14ac:dyDescent="0.25">
      <c r="A15" s="14" t="s">
        <v>61</v>
      </c>
      <c r="B15" s="15">
        <v>44466</v>
      </c>
      <c r="C15" s="14"/>
      <c r="D15" s="14" t="s">
        <v>65</v>
      </c>
      <c r="E15" s="14"/>
      <c r="F15" s="21">
        <v>160</v>
      </c>
      <c r="G15" s="14" t="s">
        <v>72</v>
      </c>
      <c r="H15" s="14" t="s">
        <v>5</v>
      </c>
    </row>
    <row r="16" spans="1:8" x14ac:dyDescent="0.25">
      <c r="A16" s="14" t="s">
        <v>61</v>
      </c>
      <c r="B16" s="15">
        <v>44466</v>
      </c>
      <c r="C16" s="14"/>
      <c r="D16" s="14" t="s">
        <v>65</v>
      </c>
      <c r="E16" s="14"/>
      <c r="F16" s="21">
        <v>1098.5</v>
      </c>
      <c r="G16" s="14" t="s">
        <v>73</v>
      </c>
      <c r="H16" s="14" t="s">
        <v>64</v>
      </c>
    </row>
    <row r="17" spans="1:8" x14ac:dyDescent="0.25">
      <c r="A17" s="14" t="s">
        <v>61</v>
      </c>
      <c r="B17" s="15">
        <v>44467</v>
      </c>
      <c r="C17" s="14"/>
      <c r="D17" s="14" t="s">
        <v>65</v>
      </c>
      <c r="E17" s="14"/>
      <c r="F17" s="21">
        <v>10</v>
      </c>
      <c r="G17" s="14" t="s">
        <v>74</v>
      </c>
      <c r="H17" s="14" t="s">
        <v>64</v>
      </c>
    </row>
    <row r="18" spans="1:8" x14ac:dyDescent="0.25">
      <c r="A18" s="14" t="s">
        <v>61</v>
      </c>
      <c r="B18" s="15">
        <v>44467</v>
      </c>
      <c r="C18" s="14"/>
      <c r="D18" s="14" t="s">
        <v>65</v>
      </c>
      <c r="E18" s="14"/>
      <c r="F18" s="21">
        <v>218.02</v>
      </c>
      <c r="G18" s="14" t="s">
        <v>75</v>
      </c>
      <c r="H18" s="14" t="s">
        <v>64</v>
      </c>
    </row>
    <row r="19" spans="1:8" x14ac:dyDescent="0.25">
      <c r="A19" s="14" t="s">
        <v>61</v>
      </c>
      <c r="B19" s="15">
        <v>44467</v>
      </c>
      <c r="C19" s="14"/>
      <c r="D19" s="14" t="s">
        <v>65</v>
      </c>
      <c r="E19" s="14"/>
      <c r="F19" s="21">
        <v>269.55</v>
      </c>
      <c r="G19" s="14" t="s">
        <v>76</v>
      </c>
      <c r="H19" s="14" t="s">
        <v>77</v>
      </c>
    </row>
    <row r="20" spans="1:8" x14ac:dyDescent="0.25">
      <c r="A20" s="14" t="s">
        <v>61</v>
      </c>
      <c r="B20" s="15">
        <v>44467</v>
      </c>
      <c r="C20" s="14"/>
      <c r="D20" s="14" t="s">
        <v>65</v>
      </c>
      <c r="E20" s="14"/>
      <c r="F20" s="21">
        <v>288.5</v>
      </c>
      <c r="G20" s="14" t="s">
        <v>78</v>
      </c>
      <c r="H20" s="14" t="s">
        <v>5</v>
      </c>
    </row>
    <row r="21" spans="1:8" x14ac:dyDescent="0.25">
      <c r="A21" s="14" t="s">
        <v>61</v>
      </c>
      <c r="B21" s="15">
        <v>44467</v>
      </c>
      <c r="C21" s="14"/>
      <c r="D21" s="14" t="s">
        <v>65</v>
      </c>
      <c r="E21" s="14"/>
      <c r="F21" s="21">
        <v>400</v>
      </c>
      <c r="G21" s="14" t="s">
        <v>79</v>
      </c>
      <c r="H21" s="14" t="s">
        <v>5</v>
      </c>
    </row>
    <row r="22" spans="1:8" x14ac:dyDescent="0.25">
      <c r="A22" s="14" t="s">
        <v>61</v>
      </c>
      <c r="B22" s="15">
        <v>44467</v>
      </c>
      <c r="C22" s="14"/>
      <c r="D22" s="14" t="s">
        <v>65</v>
      </c>
      <c r="E22" s="14"/>
      <c r="F22" s="21">
        <v>500</v>
      </c>
      <c r="G22" s="14" t="s">
        <v>80</v>
      </c>
      <c r="H22" s="14" t="s">
        <v>64</v>
      </c>
    </row>
    <row r="23" spans="1:8" x14ac:dyDescent="0.25">
      <c r="A23" s="14" t="s">
        <v>61</v>
      </c>
      <c r="B23" s="15">
        <v>44467</v>
      </c>
      <c r="C23" s="14"/>
      <c r="D23" s="14" t="s">
        <v>65</v>
      </c>
      <c r="E23" s="14"/>
      <c r="F23" s="21">
        <v>1105</v>
      </c>
      <c r="G23" s="14" t="s">
        <v>81</v>
      </c>
      <c r="H23" s="14" t="s">
        <v>6</v>
      </c>
    </row>
    <row r="24" spans="1:8" x14ac:dyDescent="0.25">
      <c r="A24" s="23" t="s">
        <v>82</v>
      </c>
      <c r="B24" s="24"/>
      <c r="F24" s="14"/>
      <c r="G24" s="14"/>
    </row>
    <row r="25" spans="1:8" x14ac:dyDescent="0.25">
      <c r="B25" s="24"/>
      <c r="F25" s="14" t="s">
        <v>83</v>
      </c>
      <c r="G25" s="12">
        <f>SUM(F9:F23)</f>
        <v>6935.21</v>
      </c>
    </row>
    <row r="26" spans="1:8" x14ac:dyDescent="0.25">
      <c r="B26" s="24"/>
      <c r="F26" s="14" t="s">
        <v>84</v>
      </c>
      <c r="G26" s="12">
        <f>SUM(F9,F11:F12,F16:F18,F22)</f>
        <v>2173.16</v>
      </c>
    </row>
    <row r="27" spans="1:8" x14ac:dyDescent="0.25">
      <c r="B27" s="24"/>
      <c r="F27" s="14" t="s">
        <v>85</v>
      </c>
      <c r="G27" s="12">
        <f>SUM(F10,F13,F15,F20:F21)</f>
        <v>2387.5</v>
      </c>
    </row>
    <row r="28" spans="1:8" x14ac:dyDescent="0.25">
      <c r="B28" s="24"/>
      <c r="F28" s="14" t="s">
        <v>86</v>
      </c>
      <c r="G28" s="12">
        <f>F19</f>
        <v>269.55</v>
      </c>
    </row>
    <row r="29" spans="1:8" x14ac:dyDescent="0.25">
      <c r="B29" s="24"/>
      <c r="F29" s="14" t="s">
        <v>87</v>
      </c>
      <c r="G29" s="12">
        <v>1000</v>
      </c>
    </row>
    <row r="30" spans="1:8" x14ac:dyDescent="0.25">
      <c r="B30" s="24"/>
      <c r="F30" s="14" t="s">
        <v>88</v>
      </c>
      <c r="G30" s="12">
        <f>F23</f>
        <v>1105</v>
      </c>
    </row>
    <row r="31" spans="1:8" x14ac:dyDescent="0.25">
      <c r="A31" s="18" t="s">
        <v>89</v>
      </c>
      <c r="B31" s="24"/>
    </row>
    <row r="32" spans="1:8" x14ac:dyDescent="0.25">
      <c r="A32" s="20" t="s">
        <v>61</v>
      </c>
      <c r="B32" s="15">
        <v>44440</v>
      </c>
      <c r="C32" s="14">
        <v>2585</v>
      </c>
      <c r="D32" s="14" t="s">
        <v>90</v>
      </c>
      <c r="E32" s="21">
        <v>-200</v>
      </c>
      <c r="F32" s="21"/>
      <c r="G32" s="14" t="s">
        <v>91</v>
      </c>
      <c r="H32" s="14" t="s">
        <v>5</v>
      </c>
    </row>
    <row r="33" spans="1:9" x14ac:dyDescent="0.25">
      <c r="A33" s="20" t="s">
        <v>61</v>
      </c>
      <c r="B33" s="15">
        <v>44441</v>
      </c>
      <c r="C33" s="14">
        <v>2589</v>
      </c>
      <c r="D33" s="14" t="s">
        <v>90</v>
      </c>
      <c r="E33" s="21">
        <v>-200</v>
      </c>
      <c r="F33" s="21"/>
      <c r="G33" s="14" t="s">
        <v>92</v>
      </c>
      <c r="H33" s="14" t="s">
        <v>5</v>
      </c>
    </row>
    <row r="34" spans="1:9" x14ac:dyDescent="0.25">
      <c r="A34" s="20" t="s">
        <v>61</v>
      </c>
      <c r="B34" s="15">
        <v>44446</v>
      </c>
      <c r="C34" s="14">
        <v>2590</v>
      </c>
      <c r="D34" s="14" t="s">
        <v>90</v>
      </c>
      <c r="E34" s="21">
        <v>-328.5</v>
      </c>
      <c r="F34" s="21"/>
      <c r="G34" s="14" t="s">
        <v>93</v>
      </c>
      <c r="H34" s="14" t="s">
        <v>5</v>
      </c>
    </row>
    <row r="35" spans="1:9" x14ac:dyDescent="0.25">
      <c r="A35" s="20" t="s">
        <v>61</v>
      </c>
      <c r="B35" s="15">
        <v>44446</v>
      </c>
      <c r="C35" s="14">
        <v>2583</v>
      </c>
      <c r="D35" s="14" t="s">
        <v>90</v>
      </c>
      <c r="E35" s="21">
        <v>-200</v>
      </c>
      <c r="F35" s="21"/>
      <c r="G35" s="14" t="s">
        <v>94</v>
      </c>
      <c r="H35" s="14" t="s">
        <v>5</v>
      </c>
    </row>
    <row r="36" spans="1:9" x14ac:dyDescent="0.25">
      <c r="A36" s="20" t="s">
        <v>61</v>
      </c>
      <c r="B36" s="15">
        <v>44447</v>
      </c>
      <c r="C36" s="14">
        <v>2592</v>
      </c>
      <c r="D36" s="14" t="s">
        <v>90</v>
      </c>
      <c r="E36" s="21">
        <v>-70.45</v>
      </c>
      <c r="F36" s="21"/>
      <c r="G36" s="14" t="s">
        <v>95</v>
      </c>
      <c r="H36" s="14" t="s">
        <v>6</v>
      </c>
    </row>
    <row r="37" spans="1:9" x14ac:dyDescent="0.25">
      <c r="A37" s="22" t="s">
        <v>61</v>
      </c>
      <c r="B37" s="15">
        <v>44447</v>
      </c>
      <c r="C37" s="14">
        <v>2587</v>
      </c>
      <c r="D37" s="14" t="s">
        <v>90</v>
      </c>
      <c r="E37" s="21">
        <v>-200</v>
      </c>
      <c r="F37" s="21"/>
      <c r="G37" s="14" t="s">
        <v>96</v>
      </c>
      <c r="H37" s="14" t="s">
        <v>5</v>
      </c>
    </row>
    <row r="38" spans="1:9" x14ac:dyDescent="0.25">
      <c r="A38" s="22" t="s">
        <v>61</v>
      </c>
      <c r="B38" s="15">
        <v>44449</v>
      </c>
      <c r="C38" s="14">
        <v>2593</v>
      </c>
      <c r="D38" s="14" t="s">
        <v>90</v>
      </c>
      <c r="E38" s="21">
        <v>-1186.55</v>
      </c>
      <c r="F38" s="14"/>
      <c r="G38" s="14" t="s">
        <v>97</v>
      </c>
      <c r="H38" s="25" t="s">
        <v>5</v>
      </c>
    </row>
    <row r="39" spans="1:9" x14ac:dyDescent="0.25">
      <c r="A39" s="22" t="s">
        <v>61</v>
      </c>
      <c r="B39" s="15">
        <v>44449</v>
      </c>
      <c r="C39" s="14">
        <v>2591</v>
      </c>
      <c r="D39" s="14" t="s">
        <v>90</v>
      </c>
      <c r="E39" s="21">
        <v>-2347.94</v>
      </c>
      <c r="F39" s="14"/>
      <c r="G39" s="14" t="s">
        <v>98</v>
      </c>
      <c r="H39" s="14" t="s">
        <v>5</v>
      </c>
    </row>
    <row r="40" spans="1:9" x14ac:dyDescent="0.25">
      <c r="A40" s="22" t="s">
        <v>61</v>
      </c>
      <c r="B40" s="15">
        <v>44452</v>
      </c>
      <c r="C40" s="14">
        <v>2579</v>
      </c>
      <c r="D40" s="14" t="s">
        <v>90</v>
      </c>
      <c r="E40" s="21">
        <v>-178.51</v>
      </c>
      <c r="F40" s="14"/>
      <c r="G40" s="14" t="s">
        <v>99</v>
      </c>
      <c r="H40" s="25" t="s">
        <v>5</v>
      </c>
    </row>
    <row r="41" spans="1:9" x14ac:dyDescent="0.25">
      <c r="A41" s="22" t="s">
        <v>61</v>
      </c>
      <c r="B41" s="15">
        <v>44459</v>
      </c>
      <c r="C41" s="14">
        <v>2581</v>
      </c>
      <c r="D41" s="14" t="s">
        <v>90</v>
      </c>
      <c r="E41" s="21">
        <v>-50</v>
      </c>
      <c r="F41" s="14"/>
      <c r="G41" s="14" t="s">
        <v>100</v>
      </c>
      <c r="H41" s="14" t="s">
        <v>5</v>
      </c>
    </row>
    <row r="42" spans="1:9" x14ac:dyDescent="0.25">
      <c r="A42" s="22" t="s">
        <v>61</v>
      </c>
      <c r="B42" s="15">
        <v>44466</v>
      </c>
      <c r="C42" s="14">
        <v>2595</v>
      </c>
      <c r="D42" s="14" t="s">
        <v>90</v>
      </c>
      <c r="E42" s="21">
        <v>-180.35</v>
      </c>
      <c r="F42" s="14"/>
      <c r="G42" s="14" t="s">
        <v>97</v>
      </c>
      <c r="H42" s="14" t="s">
        <v>5</v>
      </c>
    </row>
    <row r="43" spans="1:9" x14ac:dyDescent="0.25">
      <c r="A43" s="26"/>
      <c r="B43" s="24"/>
      <c r="E43" s="27"/>
    </row>
    <row r="44" spans="1:9" x14ac:dyDescent="0.25">
      <c r="B44" s="24"/>
      <c r="F44" s="14" t="s">
        <v>101</v>
      </c>
      <c r="G44" s="12">
        <f>SUM(E32:E42)</f>
        <v>-5142.3000000000011</v>
      </c>
    </row>
    <row r="45" spans="1:9" x14ac:dyDescent="0.25">
      <c r="B45" s="24"/>
      <c r="F45" s="14" t="s">
        <v>102</v>
      </c>
      <c r="G45" s="12">
        <v>0</v>
      </c>
    </row>
    <row r="46" spans="1:9" x14ac:dyDescent="0.25">
      <c r="B46" s="24"/>
      <c r="F46" s="14" t="s">
        <v>103</v>
      </c>
      <c r="G46" s="12">
        <f>SUM(E32:E35,E37:E42)</f>
        <v>-5071.8500000000004</v>
      </c>
    </row>
    <row r="47" spans="1:9" x14ac:dyDescent="0.25">
      <c r="B47" s="24"/>
      <c r="F47" s="14" t="s">
        <v>6</v>
      </c>
      <c r="G47" s="12">
        <f>E36</f>
        <v>-70.45</v>
      </c>
      <c r="I47" s="8"/>
    </row>
    <row r="48" spans="1:9" x14ac:dyDescent="0.25">
      <c r="B48" s="24"/>
    </row>
    <row r="49" spans="2:7" x14ac:dyDescent="0.25">
      <c r="B49" s="24"/>
      <c r="D49" s="28" t="s">
        <v>104</v>
      </c>
      <c r="E49" s="28" t="s">
        <v>52</v>
      </c>
      <c r="F49" s="28" t="s">
        <v>105</v>
      </c>
      <c r="G49" s="28" t="s">
        <v>106</v>
      </c>
    </row>
    <row r="50" spans="2:7" x14ac:dyDescent="0.25">
      <c r="B50" s="24"/>
      <c r="D50" s="14" t="s">
        <v>107</v>
      </c>
      <c r="E50" s="12">
        <f>G25</f>
        <v>6935.21</v>
      </c>
      <c r="F50" s="29">
        <f>G44</f>
        <v>-5142.3000000000011</v>
      </c>
      <c r="G50" s="29">
        <f>E50+F50</f>
        <v>1792.9099999999989</v>
      </c>
    </row>
    <row r="51" spans="2:7" x14ac:dyDescent="0.25">
      <c r="D51" s="14" t="s">
        <v>64</v>
      </c>
      <c r="E51" s="12">
        <f>G26</f>
        <v>2173.16</v>
      </c>
      <c r="F51" s="29">
        <f>G45</f>
        <v>0</v>
      </c>
      <c r="G51" s="29">
        <f>E51+F51</f>
        <v>2173.16</v>
      </c>
    </row>
    <row r="52" spans="2:7" x14ac:dyDescent="0.25">
      <c r="D52" s="14" t="s">
        <v>5</v>
      </c>
      <c r="E52" s="12">
        <f>G27</f>
        <v>2387.5</v>
      </c>
      <c r="F52" s="29">
        <f>G46</f>
        <v>-5071.8500000000004</v>
      </c>
      <c r="G52" s="30">
        <f>E52+F52</f>
        <v>-2684.3500000000004</v>
      </c>
    </row>
    <row r="53" spans="2:7" x14ac:dyDescent="0.25">
      <c r="D53" s="14" t="s">
        <v>108</v>
      </c>
      <c r="E53" s="12">
        <f>G28</f>
        <v>269.55</v>
      </c>
      <c r="F53" s="29">
        <v>0</v>
      </c>
      <c r="G53" s="29">
        <f>E53+F53</f>
        <v>269.55</v>
      </c>
    </row>
    <row r="54" spans="2:7" x14ac:dyDescent="0.25">
      <c r="D54" s="14" t="s">
        <v>71</v>
      </c>
      <c r="E54" s="12">
        <v>1000</v>
      </c>
      <c r="F54" s="29">
        <v>0</v>
      </c>
      <c r="G54" s="29">
        <f>E54+F54</f>
        <v>1000</v>
      </c>
    </row>
    <row r="55" spans="2:7" x14ac:dyDescent="0.25">
      <c r="D55" s="14" t="s">
        <v>6</v>
      </c>
      <c r="E55" s="12">
        <f>G30</f>
        <v>1105</v>
      </c>
      <c r="F55" s="29">
        <f>G47</f>
        <v>-70.45</v>
      </c>
      <c r="G55" s="29">
        <f t="shared" ref="G55" si="0">E55+F55</f>
        <v>1034.55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CD408-8DE0-412C-B9D6-63071021E1C4}">
  <dimension ref="A1:W40"/>
  <sheetViews>
    <sheetView workbookViewId="0">
      <selection sqref="A1:XFD1048576"/>
    </sheetView>
  </sheetViews>
  <sheetFormatPr defaultRowHeight="15" x14ac:dyDescent="0.25"/>
  <cols>
    <col min="1" max="1" width="21.7109375" customWidth="1"/>
    <col min="2" max="2" width="11.28515625" customWidth="1"/>
    <col min="3" max="3" width="13.140625" customWidth="1"/>
    <col min="4" max="4" width="11.42578125" customWidth="1"/>
    <col min="5" max="5" width="10.5703125" bestFit="1" customWidth="1"/>
    <col min="6" max="6" width="8.42578125" customWidth="1"/>
    <col min="7" max="7" width="12.42578125" bestFit="1" customWidth="1"/>
    <col min="8" max="8" width="16.28515625" customWidth="1"/>
    <col min="9" max="9" width="18.5703125" customWidth="1"/>
    <col min="10" max="10" width="16.7109375" customWidth="1"/>
    <col min="11" max="11" width="18.28515625" bestFit="1" customWidth="1"/>
    <col min="12" max="12" width="15.28515625" bestFit="1" customWidth="1"/>
    <col min="13" max="13" width="18.7109375" bestFit="1" customWidth="1"/>
    <col min="14" max="14" width="18.7109375" customWidth="1"/>
    <col min="15" max="15" width="16.42578125" bestFit="1" customWidth="1"/>
    <col min="16" max="16" width="11" customWidth="1"/>
    <col min="17" max="17" width="1.140625" customWidth="1"/>
    <col min="18" max="18" width="11.5703125" bestFit="1" customWidth="1"/>
    <col min="19" max="19" width="10.85546875" bestFit="1" customWidth="1"/>
    <col min="20" max="21" width="9.85546875" bestFit="1" customWidth="1"/>
    <col min="22" max="22" width="10.85546875" bestFit="1" customWidth="1"/>
  </cols>
  <sheetData>
    <row r="1" spans="1:23" ht="23.25" x14ac:dyDescent="0.35">
      <c r="G1" s="1" t="s">
        <v>0</v>
      </c>
    </row>
    <row r="2" spans="1:23" ht="21" x14ac:dyDescent="0.35">
      <c r="H2" s="2" t="s">
        <v>1</v>
      </c>
    </row>
    <row r="4" spans="1:23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4"/>
    </row>
    <row r="5" spans="1:23" s="11" customFormat="1" x14ac:dyDescent="0.25">
      <c r="A5" s="5" t="s">
        <v>18</v>
      </c>
      <c r="B5" s="6">
        <v>37849.539999999994</v>
      </c>
      <c r="C5" s="7">
        <v>10677.339999999998</v>
      </c>
      <c r="D5" s="7">
        <v>19317.849999999995</v>
      </c>
      <c r="E5" s="7">
        <v>326.68999999999983</v>
      </c>
      <c r="F5" s="7">
        <v>0</v>
      </c>
      <c r="G5" s="7">
        <v>160</v>
      </c>
      <c r="H5" s="7">
        <v>461.20999999999992</v>
      </c>
      <c r="I5" s="7">
        <v>124</v>
      </c>
      <c r="J5" s="7">
        <v>213.76999999999998</v>
      </c>
      <c r="K5" s="7">
        <v>3788.7200000000003</v>
      </c>
      <c r="L5" s="7">
        <v>0</v>
      </c>
      <c r="M5" s="7">
        <v>1628.8600000000001</v>
      </c>
      <c r="N5" s="6">
        <v>0</v>
      </c>
      <c r="O5" s="7">
        <v>0</v>
      </c>
      <c r="P5" s="7">
        <v>1151.0999999999999</v>
      </c>
      <c r="Q5" s="8"/>
      <c r="R5" s="9">
        <f>SUM(C5:P5)</f>
        <v>37849.539999999994</v>
      </c>
      <c r="S5" s="10"/>
      <c r="T5" s="10"/>
      <c r="U5" s="10"/>
    </row>
    <row r="6" spans="1:23" s="11" customFormat="1" x14ac:dyDescent="0.25">
      <c r="A6" s="5" t="s">
        <v>19</v>
      </c>
      <c r="B6" s="6">
        <v>462.36</v>
      </c>
      <c r="C6" s="6">
        <v>262.36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200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8"/>
      <c r="R6" s="10">
        <f>SUM(C6:H6)</f>
        <v>262.36</v>
      </c>
      <c r="V6" s="10"/>
    </row>
    <row r="7" spans="1:23" s="11" customFormat="1" x14ac:dyDescent="0.25">
      <c r="A7" s="5" t="s">
        <v>20</v>
      </c>
      <c r="B7" s="6">
        <v>-3711.48</v>
      </c>
      <c r="C7" s="6">
        <v>-402.72</v>
      </c>
      <c r="D7" s="6">
        <v>-3166.2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-142.56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8"/>
      <c r="R7" s="10">
        <f>SUM(C7:H7)</f>
        <v>-3568.92</v>
      </c>
    </row>
    <row r="8" spans="1:23" s="11" customFormat="1" x14ac:dyDescent="0.25">
      <c r="A8" s="5" t="s">
        <v>21</v>
      </c>
      <c r="B8" s="12">
        <v>11262.06</v>
      </c>
      <c r="C8" s="6">
        <v>5266.92</v>
      </c>
      <c r="D8" s="6">
        <v>5995.14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8"/>
      <c r="R8" s="10">
        <f t="shared" ref="R8:R29" si="0">SUM(C8:P8)</f>
        <v>11262.060000000001</v>
      </c>
      <c r="S8" s="10"/>
      <c r="T8" s="10"/>
      <c r="V8" s="10"/>
      <c r="W8" s="10"/>
    </row>
    <row r="9" spans="1:23" s="11" customFormat="1" x14ac:dyDescent="0.25">
      <c r="A9" s="5" t="s">
        <v>22</v>
      </c>
      <c r="B9" s="6">
        <v>-9894.07</v>
      </c>
      <c r="C9" s="6">
        <v>-571.70000000000005</v>
      </c>
      <c r="D9" s="13">
        <v>-7129.41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-539.1</v>
      </c>
      <c r="L9" s="6">
        <v>0</v>
      </c>
      <c r="M9" s="6">
        <v>-1653.86</v>
      </c>
      <c r="N9" s="6">
        <v>0</v>
      </c>
      <c r="O9" s="6">
        <v>0</v>
      </c>
      <c r="P9" s="6">
        <v>0</v>
      </c>
      <c r="Q9" s="8"/>
      <c r="R9" s="10">
        <f t="shared" si="0"/>
        <v>-9894.07</v>
      </c>
      <c r="U9" s="10"/>
    </row>
    <row r="10" spans="1:23" s="11" customFormat="1" x14ac:dyDescent="0.25">
      <c r="A10" s="5" t="s">
        <v>23</v>
      </c>
      <c r="B10" s="6">
        <v>6935.21</v>
      </c>
      <c r="C10" s="6">
        <v>2173.16</v>
      </c>
      <c r="D10" s="6">
        <v>2387.5</v>
      </c>
      <c r="E10" s="6">
        <v>1105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269.55</v>
      </c>
      <c r="O10" s="6">
        <v>0</v>
      </c>
      <c r="P10" s="6">
        <v>1000</v>
      </c>
      <c r="Q10" s="8"/>
      <c r="R10" s="10">
        <f>SUM(C10:P10)</f>
        <v>6935.21</v>
      </c>
    </row>
    <row r="11" spans="1:23" s="11" customFormat="1" x14ac:dyDescent="0.25">
      <c r="A11" s="5" t="s">
        <v>24</v>
      </c>
      <c r="B11" s="6">
        <v>-5142.3</v>
      </c>
      <c r="C11" s="6">
        <v>0</v>
      </c>
      <c r="D11" s="6">
        <v>-5071.8500000000004</v>
      </c>
      <c r="E11" s="6">
        <v>-70.45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8"/>
      <c r="R11" s="10">
        <f t="shared" si="0"/>
        <v>-5142.3</v>
      </c>
    </row>
    <row r="12" spans="1:23" s="11" customFormat="1" x14ac:dyDescent="0.25">
      <c r="A12" s="5" t="s">
        <v>25</v>
      </c>
      <c r="B12" s="6"/>
      <c r="C12" s="6"/>
      <c r="D12" s="6"/>
      <c r="E12" s="6"/>
      <c r="F12" s="6"/>
      <c r="G12" s="6"/>
      <c r="H12" s="6"/>
      <c r="I12" s="6"/>
      <c r="J12" s="7"/>
      <c r="K12" s="6"/>
      <c r="L12" s="6"/>
      <c r="M12" s="7"/>
      <c r="N12" s="7"/>
      <c r="O12" s="6"/>
      <c r="P12" s="6"/>
      <c r="Q12" s="10"/>
      <c r="R12" s="10">
        <f t="shared" si="0"/>
        <v>0</v>
      </c>
      <c r="T12" s="10"/>
    </row>
    <row r="13" spans="1:23" s="11" customFormat="1" x14ac:dyDescent="0.25">
      <c r="A13" s="5" t="s">
        <v>26</v>
      </c>
      <c r="B13" s="6"/>
      <c r="C13" s="6"/>
      <c r="D13" s="6"/>
      <c r="E13" s="6"/>
      <c r="F13" s="6"/>
      <c r="G13" s="6"/>
      <c r="H13" s="7"/>
      <c r="I13" s="6"/>
      <c r="J13" s="7"/>
      <c r="K13" s="6"/>
      <c r="L13" s="6"/>
      <c r="M13" s="6"/>
      <c r="N13" s="6"/>
      <c r="O13" s="6"/>
      <c r="P13" s="6"/>
      <c r="Q13" s="8"/>
      <c r="R13" s="10">
        <f t="shared" si="0"/>
        <v>0</v>
      </c>
    </row>
    <row r="14" spans="1:23" s="11" customFormat="1" x14ac:dyDescent="0.25">
      <c r="A14" s="5" t="s">
        <v>27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8"/>
      <c r="R14" s="10">
        <f t="shared" si="0"/>
        <v>0</v>
      </c>
    </row>
    <row r="15" spans="1:23" s="11" customFormat="1" x14ac:dyDescent="0.25">
      <c r="A15" s="5" t="s">
        <v>28</v>
      </c>
      <c r="B15" s="6"/>
      <c r="C15" s="6"/>
      <c r="D15" s="6"/>
      <c r="E15" s="7"/>
      <c r="F15" s="6"/>
      <c r="G15" s="6"/>
      <c r="H15" s="6"/>
      <c r="I15" s="6"/>
      <c r="J15" s="6"/>
      <c r="K15" s="7"/>
      <c r="L15" s="6"/>
      <c r="M15" s="6"/>
      <c r="N15" s="6"/>
      <c r="O15" s="6"/>
      <c r="P15" s="6"/>
      <c r="Q15" s="8"/>
      <c r="R15" s="10">
        <f t="shared" si="0"/>
        <v>0</v>
      </c>
    </row>
    <row r="16" spans="1:23" s="11" customFormat="1" x14ac:dyDescent="0.25">
      <c r="A16" s="5" t="s">
        <v>29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7"/>
      <c r="N16" s="7"/>
      <c r="O16" s="6"/>
      <c r="P16" s="6"/>
      <c r="Q16" s="8"/>
      <c r="R16" s="10">
        <f t="shared" si="0"/>
        <v>0</v>
      </c>
    </row>
    <row r="17" spans="1:22" s="11" customFormat="1" x14ac:dyDescent="0.25">
      <c r="A17" s="5" t="s">
        <v>30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7"/>
      <c r="N17" s="7"/>
      <c r="O17" s="6"/>
      <c r="P17" s="7"/>
      <c r="Q17" s="8"/>
      <c r="R17" s="10">
        <f t="shared" si="0"/>
        <v>0</v>
      </c>
    </row>
    <row r="18" spans="1:22" x14ac:dyDescent="0.25">
      <c r="A18" s="14" t="s">
        <v>31</v>
      </c>
      <c r="B18" s="7"/>
      <c r="C18" s="7"/>
      <c r="D18" s="7"/>
      <c r="E18" s="6"/>
      <c r="F18" s="6"/>
      <c r="G18" s="6"/>
      <c r="H18" s="6"/>
      <c r="I18" s="6"/>
      <c r="J18" s="6"/>
      <c r="K18" s="7"/>
      <c r="L18" s="6"/>
      <c r="M18" s="6"/>
      <c r="N18" s="6"/>
      <c r="O18" s="6"/>
      <c r="P18" s="6"/>
      <c r="Q18" s="8"/>
      <c r="R18" s="10">
        <f t="shared" si="0"/>
        <v>0</v>
      </c>
    </row>
    <row r="19" spans="1:22" x14ac:dyDescent="0.25">
      <c r="A19" s="14" t="s">
        <v>32</v>
      </c>
      <c r="B19" s="7"/>
      <c r="C19" s="7"/>
      <c r="D19" s="7"/>
      <c r="E19" s="6"/>
      <c r="F19" s="6"/>
      <c r="G19" s="6"/>
      <c r="H19" s="6"/>
      <c r="I19" s="6"/>
      <c r="J19" s="6"/>
      <c r="K19" s="7"/>
      <c r="L19" s="6"/>
      <c r="M19" s="6"/>
      <c r="N19" s="6"/>
      <c r="O19" s="6"/>
      <c r="P19" s="6"/>
      <c r="Q19" s="8"/>
      <c r="R19" s="10">
        <f t="shared" si="0"/>
        <v>0</v>
      </c>
    </row>
    <row r="20" spans="1:22" x14ac:dyDescent="0.25">
      <c r="A20" s="14" t="s">
        <v>33</v>
      </c>
      <c r="B20" s="7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8"/>
      <c r="R20" s="10">
        <f t="shared" si="0"/>
        <v>0</v>
      </c>
    </row>
    <row r="21" spans="1:22" x14ac:dyDescent="0.25">
      <c r="A21" s="15" t="s">
        <v>34</v>
      </c>
      <c r="B21" s="7"/>
      <c r="C21" s="7"/>
      <c r="D21" s="7"/>
      <c r="E21" s="6"/>
      <c r="F21" s="6"/>
      <c r="G21" s="6"/>
      <c r="H21" s="6"/>
      <c r="I21" s="6"/>
      <c r="J21" s="6"/>
      <c r="K21" s="7"/>
      <c r="L21" s="6"/>
      <c r="M21" s="6"/>
      <c r="N21" s="6"/>
      <c r="O21" s="6"/>
      <c r="P21" s="6"/>
      <c r="Q21" s="8"/>
      <c r="R21" s="10">
        <f t="shared" si="0"/>
        <v>0</v>
      </c>
    </row>
    <row r="22" spans="1:22" x14ac:dyDescent="0.25">
      <c r="A22" s="15" t="s">
        <v>35</v>
      </c>
      <c r="B22" s="7"/>
      <c r="C22" s="7"/>
      <c r="D22" s="7"/>
      <c r="E22" s="7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8"/>
      <c r="R22" s="10">
        <f t="shared" si="0"/>
        <v>0</v>
      </c>
    </row>
    <row r="23" spans="1:22" x14ac:dyDescent="0.25">
      <c r="A23" s="14" t="s">
        <v>36</v>
      </c>
      <c r="B23" s="7"/>
      <c r="C23" s="7"/>
      <c r="D23" s="7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8"/>
      <c r="R23" s="10">
        <f t="shared" si="0"/>
        <v>0</v>
      </c>
    </row>
    <row r="24" spans="1:22" x14ac:dyDescent="0.25">
      <c r="A24" s="14" t="s">
        <v>37</v>
      </c>
      <c r="B24" s="7"/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8"/>
      <c r="R24" s="10">
        <f t="shared" si="0"/>
        <v>0</v>
      </c>
    </row>
    <row r="25" spans="1:22" x14ac:dyDescent="0.25">
      <c r="A25" s="14" t="s">
        <v>38</v>
      </c>
      <c r="B25" s="7"/>
      <c r="C25" s="7"/>
      <c r="D25" s="7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7"/>
      <c r="Q25" s="8"/>
      <c r="R25" s="10">
        <f t="shared" si="0"/>
        <v>0</v>
      </c>
    </row>
    <row r="26" spans="1:22" x14ac:dyDescent="0.25">
      <c r="A26" s="14" t="s">
        <v>39</v>
      </c>
      <c r="B26" s="7"/>
      <c r="C26" s="7"/>
      <c r="D26" s="6"/>
      <c r="E26" s="6"/>
      <c r="F26" s="6"/>
      <c r="G26" s="6"/>
      <c r="H26" s="6"/>
      <c r="I26" s="6"/>
      <c r="J26" s="6"/>
      <c r="K26" s="7"/>
      <c r="L26" s="6"/>
      <c r="M26" s="6"/>
      <c r="N26" s="6"/>
      <c r="O26" s="6"/>
      <c r="P26" s="6"/>
      <c r="Q26" s="8"/>
      <c r="R26" s="10">
        <f t="shared" si="0"/>
        <v>0</v>
      </c>
    </row>
    <row r="27" spans="1:22" x14ac:dyDescent="0.25">
      <c r="A27" s="14" t="s">
        <v>40</v>
      </c>
      <c r="B27" s="12"/>
      <c r="C27" s="12"/>
      <c r="D27" s="7"/>
      <c r="E27" s="6"/>
      <c r="F27" s="6"/>
      <c r="G27" s="6"/>
      <c r="H27" s="6"/>
      <c r="I27" s="6"/>
      <c r="J27" s="6"/>
      <c r="K27" s="6"/>
      <c r="L27" s="6"/>
      <c r="M27" s="7"/>
      <c r="N27" s="7"/>
      <c r="O27" s="6"/>
      <c r="P27" s="6"/>
      <c r="Q27" s="8"/>
      <c r="R27" s="10">
        <f t="shared" si="0"/>
        <v>0</v>
      </c>
    </row>
    <row r="28" spans="1:22" x14ac:dyDescent="0.25">
      <c r="A28" s="14" t="s">
        <v>41</v>
      </c>
      <c r="B28" s="7"/>
      <c r="C28" s="7"/>
      <c r="D28" s="7"/>
      <c r="E28" s="6"/>
      <c r="F28" s="6"/>
      <c r="G28" s="6"/>
      <c r="H28" s="6"/>
      <c r="I28" s="6"/>
      <c r="J28" s="6"/>
      <c r="K28" s="7"/>
      <c r="L28" s="6"/>
      <c r="M28" s="6"/>
      <c r="N28" s="6"/>
      <c r="O28" s="6"/>
      <c r="P28" s="6"/>
      <c r="Q28" s="8"/>
      <c r="R28" s="10">
        <f t="shared" si="0"/>
        <v>0</v>
      </c>
    </row>
    <row r="29" spans="1:22" x14ac:dyDescent="0.25">
      <c r="A29" s="14" t="s">
        <v>42</v>
      </c>
      <c r="B29" s="7"/>
      <c r="C29" s="7"/>
      <c r="D29" s="7"/>
      <c r="E29" s="6"/>
      <c r="F29" s="6"/>
      <c r="G29" s="6"/>
      <c r="H29" s="6"/>
      <c r="I29" s="6"/>
      <c r="J29" s="6"/>
      <c r="K29" s="7"/>
      <c r="L29" s="6"/>
      <c r="M29" s="6"/>
      <c r="N29" s="6"/>
      <c r="O29" s="6"/>
      <c r="P29" s="6"/>
      <c r="Q29" s="8"/>
      <c r="R29" s="10">
        <f t="shared" si="0"/>
        <v>0</v>
      </c>
    </row>
    <row r="30" spans="1:22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R30" s="8"/>
    </row>
    <row r="31" spans="1:22" x14ac:dyDescent="0.25">
      <c r="A31" s="14" t="s">
        <v>43</v>
      </c>
      <c r="B31" s="7">
        <f>B5+SUM(B6:B29)</f>
        <v>37761.319999999992</v>
      </c>
      <c r="C31" s="7">
        <f>C5+SUM(C6:C29)</f>
        <v>17405.36</v>
      </c>
      <c r="D31" s="7">
        <f t="shared" ref="D31:G31" si="1">D5+SUM(D6:D29)</f>
        <v>12333.029999999995</v>
      </c>
      <c r="E31" s="7">
        <f>E5+SUM(E6:E29)</f>
        <v>1361.2399999999998</v>
      </c>
      <c r="F31" s="7">
        <f t="shared" si="1"/>
        <v>0</v>
      </c>
      <c r="G31" s="7">
        <f t="shared" si="1"/>
        <v>160</v>
      </c>
      <c r="H31" s="7">
        <f>H5+SUM(H6:H29)</f>
        <v>461.20999999999992</v>
      </c>
      <c r="I31" s="7">
        <f t="shared" ref="I31:P31" si="2">I5+SUM(I6:I29)</f>
        <v>124</v>
      </c>
      <c r="J31" s="7">
        <f t="shared" si="2"/>
        <v>213.76999999999998</v>
      </c>
      <c r="K31" s="7">
        <f t="shared" si="2"/>
        <v>3307.0600000000004</v>
      </c>
      <c r="L31" s="7">
        <f t="shared" si="2"/>
        <v>0</v>
      </c>
      <c r="M31" s="7">
        <f t="shared" si="2"/>
        <v>-24.999999999999773</v>
      </c>
      <c r="N31" s="7">
        <f t="shared" si="2"/>
        <v>269.55</v>
      </c>
      <c r="O31" s="7">
        <f t="shared" si="2"/>
        <v>0</v>
      </c>
      <c r="P31" s="7">
        <f t="shared" si="2"/>
        <v>2151.1</v>
      </c>
      <c r="Q31" s="8"/>
      <c r="R31" s="8">
        <f>SUM(C31:P31)</f>
        <v>37761.32</v>
      </c>
      <c r="S31" s="8"/>
      <c r="T31" s="8"/>
      <c r="V31" s="8"/>
    </row>
    <row r="32" spans="1:22" ht="6" customHeight="1" x14ac:dyDescent="0.25">
      <c r="B32" s="16"/>
      <c r="S32" s="8"/>
    </row>
    <row r="33" spans="1:19" x14ac:dyDescent="0.25">
      <c r="B33" s="8"/>
      <c r="D33" s="8"/>
      <c r="M33" s="8"/>
      <c r="N33" s="8"/>
    </row>
    <row r="34" spans="1:19" x14ac:dyDescent="0.25">
      <c r="A34" s="14" t="s">
        <v>44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8"/>
      <c r="R34" s="8">
        <f>SUM(C34:P34)</f>
        <v>0</v>
      </c>
      <c r="S34" s="8"/>
    </row>
    <row r="36" spans="1:19" x14ac:dyDescent="0.25">
      <c r="A36" s="14" t="s">
        <v>45</v>
      </c>
      <c r="B36" s="7">
        <f>SUM(B6,B8,B10,B12,B14,B16,B18,B20,B22,B24,B26,B28)</f>
        <v>18659.63</v>
      </c>
      <c r="C36" s="7">
        <f t="shared" ref="C36:P37" si="3">SUM(C6,C8,C10,C12,C14,C16,C18,C20,C22,C24,C26,C28)</f>
        <v>7702.44</v>
      </c>
      <c r="D36" s="7">
        <f t="shared" si="3"/>
        <v>8382.64</v>
      </c>
      <c r="E36" s="7">
        <f t="shared" si="3"/>
        <v>1105</v>
      </c>
      <c r="F36" s="7">
        <f t="shared" si="3"/>
        <v>0</v>
      </c>
      <c r="G36" s="7">
        <f t="shared" si="3"/>
        <v>0</v>
      </c>
      <c r="H36" s="7">
        <f t="shared" si="3"/>
        <v>0</v>
      </c>
      <c r="I36" s="7">
        <f t="shared" si="3"/>
        <v>0</v>
      </c>
      <c r="J36" s="7">
        <f t="shared" si="3"/>
        <v>0</v>
      </c>
      <c r="K36" s="7">
        <f t="shared" si="3"/>
        <v>200</v>
      </c>
      <c r="L36" s="7">
        <f t="shared" si="3"/>
        <v>0</v>
      </c>
      <c r="M36" s="7">
        <f t="shared" si="3"/>
        <v>0</v>
      </c>
      <c r="N36" s="7"/>
      <c r="O36" s="7">
        <f t="shared" si="3"/>
        <v>0</v>
      </c>
      <c r="P36" s="7">
        <f t="shared" si="3"/>
        <v>1000</v>
      </c>
    </row>
    <row r="37" spans="1:19" x14ac:dyDescent="0.25">
      <c r="A37" s="14" t="s">
        <v>46</v>
      </c>
      <c r="B37" s="7">
        <f>SUM(B7,B9,B11,B13,B15,B17,B19,B21,B23,B25,B27,B29)</f>
        <v>-18747.849999999999</v>
      </c>
      <c r="C37" s="7">
        <f t="shared" si="3"/>
        <v>-974.42000000000007</v>
      </c>
      <c r="D37" s="7">
        <f t="shared" si="3"/>
        <v>-15367.460000000001</v>
      </c>
      <c r="E37" s="7">
        <f t="shared" si="3"/>
        <v>-70.45</v>
      </c>
      <c r="F37" s="7">
        <f t="shared" si="3"/>
        <v>0</v>
      </c>
      <c r="G37" s="7">
        <f t="shared" si="3"/>
        <v>0</v>
      </c>
      <c r="H37" s="7">
        <f t="shared" si="3"/>
        <v>0</v>
      </c>
      <c r="I37" s="7">
        <f t="shared" si="3"/>
        <v>0</v>
      </c>
      <c r="J37" s="7">
        <f t="shared" si="3"/>
        <v>0</v>
      </c>
      <c r="K37" s="7">
        <f t="shared" si="3"/>
        <v>-681.66000000000008</v>
      </c>
      <c r="L37" s="7">
        <f t="shared" si="3"/>
        <v>0</v>
      </c>
      <c r="M37" s="7">
        <f t="shared" si="3"/>
        <v>-1653.86</v>
      </c>
      <c r="N37" s="7"/>
      <c r="O37" s="7">
        <f t="shared" si="3"/>
        <v>0</v>
      </c>
      <c r="P37" s="7">
        <f t="shared" si="3"/>
        <v>0</v>
      </c>
    </row>
    <row r="39" spans="1:19" x14ac:dyDescent="0.25">
      <c r="B39" s="8"/>
    </row>
    <row r="40" spans="1:19" x14ac:dyDescent="0.25">
      <c r="B40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September_2021_summary</vt:lpstr>
      <vt:lpstr>YTD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Brueck</dc:creator>
  <cp:lastModifiedBy>Jeff Brueck</cp:lastModifiedBy>
  <dcterms:created xsi:type="dcterms:W3CDTF">2021-10-20T05:04:03Z</dcterms:created>
  <dcterms:modified xsi:type="dcterms:W3CDTF">2021-10-20T05:05:49Z</dcterms:modified>
</cp:coreProperties>
</file>